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Экспертизы св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<sst xmlns="http://schemas.openxmlformats.org/spreadsheetml/2006/main" count="36" uniqueCount="31">
  <si>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МО</t>
  </si>
  <si>
    <t>Принято к оплате случаев</t>
  </si>
  <si>
    <t>Число случаев, по которым проведена экспертиза</t>
  </si>
  <si>
    <t>% от принятых к оплате случаев</t>
  </si>
  <si>
    <t>Всего экспертиз</t>
  </si>
  <si>
    <t>% от принято к оплате</t>
  </si>
  <si>
    <t>Число экспертиз с нарушениями</t>
  </si>
  <si>
    <t>% от всего экспертиз</t>
  </si>
  <si>
    <t>Случаев с нарушениями</t>
  </si>
  <si>
    <t>% от кол-ва экспертиз</t>
  </si>
  <si>
    <t>% от числа случаев, по которым проведена экспертиза</t>
  </si>
  <si>
    <t>Всего дефектов</t>
  </si>
  <si>
    <t>в том числе по разделам:</t>
  </si>
  <si>
    <t>Предъявлено финансовых санкций, тыс. руб.:</t>
  </si>
  <si>
    <t>всего, в том числе:</t>
  </si>
  <si>
    <t>Уменьшение оплаты</t>
  </si>
  <si>
    <t>Штраф</t>
  </si>
  <si>
    <t>МЭЭ</t>
  </si>
  <si>
    <t>ЭКМП</t>
  </si>
  <si>
    <t>амбулаторная медицинская помощь</t>
  </si>
  <si>
    <t>стационарная помощь</t>
  </si>
  <si>
    <t>медицинская помощь в условиях дневных стационаров</t>
  </si>
  <si>
    <t>скорая медицинская помощь</t>
  </si>
  <si>
    <t xml:space="preserve">дельта </t>
  </si>
  <si>
    <t xml:space="preserve">дельта в % </t>
  </si>
  <si>
    <t>9 мес. 2020 года всего, в том числе:</t>
  </si>
  <si>
    <t>Нарушения, выявленные по результатам медико-экономического контроля</t>
  </si>
  <si>
    <t>Нарушения, выявленные по результатам медико-экономической экспертизы</t>
  </si>
  <si>
    <t>Нарушения, выявленные по результатам экспертизы качества медицинской помощи</t>
  </si>
  <si>
    <t>Информация о результатах проведения контроля объемов, сроков, качества и условий предоставления медицинской помощи за 1 квартал 2022 года</t>
  </si>
  <si>
    <t>1 квартал 2022 года всего,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</si>
</sst>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  <numFmt numFmtId="167" formatCode="0.0%"/>
  </numFmts>
  <fonts count="35"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5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56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2\&#1084;&#1072;&#1088;&#1090;\&#1059;&#1085;&#1080;&#1074;&#1077;&#1088;&#1089;&#1072;&#1083;%20&#1087;&#1086;%20&#1050;&#1054;&#1057;&#1050;&#1059;%20v3%20-%20&#1057;&#1074;&#1086;&#1076;%20&#1101;&#1090;&#1072;&#1083;&#1086;&#1085;%202022%20&#1079;&#1072;%203%20&#1084;&#1077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</sheetNames>
    <sheetDataSet>
      <sheetData sheetId="4">
        <row r="9">
          <cell r="C9">
            <v>830424</v>
          </cell>
          <cell r="F9">
            <v>9571</v>
          </cell>
          <cell r="H9">
            <v>1722</v>
          </cell>
          <cell r="M9">
            <v>1882</v>
          </cell>
          <cell r="N9">
            <v>428</v>
          </cell>
          <cell r="DF9">
            <v>1169</v>
          </cell>
          <cell r="FH9">
            <v>235</v>
          </cell>
        </row>
      </sheetData>
      <sheetData sheetId="5">
        <row r="9">
          <cell r="C9">
            <v>21280</v>
          </cell>
          <cell r="F9">
            <v>7494</v>
          </cell>
          <cell r="H9">
            <v>1894</v>
          </cell>
          <cell r="M9">
            <v>2171</v>
          </cell>
          <cell r="N9">
            <v>21</v>
          </cell>
          <cell r="DF9">
            <v>942</v>
          </cell>
          <cell r="FH9">
            <v>1208</v>
          </cell>
        </row>
      </sheetData>
      <sheetData sheetId="6">
        <row r="9">
          <cell r="C9">
            <v>5890</v>
          </cell>
          <cell r="F9">
            <v>3135</v>
          </cell>
          <cell r="H9">
            <v>169</v>
          </cell>
          <cell r="M9">
            <v>184</v>
          </cell>
          <cell r="N9">
            <v>8</v>
          </cell>
          <cell r="DF9">
            <v>46</v>
          </cell>
          <cell r="FH9">
            <v>130</v>
          </cell>
        </row>
      </sheetData>
      <sheetData sheetId="7">
        <row r="9">
          <cell r="C9">
            <v>48251</v>
          </cell>
          <cell r="F9">
            <v>2015</v>
          </cell>
          <cell r="H9">
            <v>528</v>
          </cell>
          <cell r="M9">
            <v>599</v>
          </cell>
          <cell r="N9">
            <v>49</v>
          </cell>
          <cell r="DF9">
            <v>254</v>
          </cell>
          <cell r="FH9">
            <v>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0" zoomScaleNormal="60" zoomScaleSheetLayoutView="80" zoomScalePageLayoutView="0" workbookViewId="0" topLeftCell="A1">
      <selection activeCell="V5" sqref="V5"/>
    </sheetView>
  </sheetViews>
  <sheetFormatPr defaultColWidth="9.140625" defaultRowHeight="15"/>
  <cols>
    <col min="1" max="1" width="33.00390625" style="1" customWidth="1"/>
    <col min="2" max="2" width="16.140625" style="1" customWidth="1"/>
    <col min="3" max="4" width="16.140625" style="1" hidden="1" customWidth="1"/>
    <col min="5" max="8" width="16.140625" style="1" customWidth="1"/>
    <col min="9" max="11" width="16.140625" style="1" hidden="1" customWidth="1"/>
    <col min="12" max="12" width="16.140625" style="1" customWidth="1"/>
    <col min="13" max="13" width="27.00390625" style="1" customWidth="1"/>
    <col min="14" max="14" width="25.00390625" style="1" customWidth="1"/>
    <col min="15" max="15" width="27.00390625" style="1" customWidth="1"/>
    <col min="16" max="16" width="18.28125" style="0" hidden="1" customWidth="1"/>
    <col min="17" max="17" width="18.140625" style="13" hidden="1" customWidth="1"/>
    <col min="18" max="18" width="16.57421875" style="13" hidden="1" customWidth="1"/>
    <col min="19" max="19" width="18.7109375" style="13" hidden="1" customWidth="1"/>
    <col min="20" max="20" width="13.421875" style="1" hidden="1" customWidth="1"/>
    <col min="22" max="22" width="25.140625" style="0" customWidth="1"/>
  </cols>
  <sheetData>
    <row r="1" spans="15:20" ht="45" customHeight="1">
      <c r="O1" s="28"/>
      <c r="P1" s="28"/>
      <c r="Q1" s="28"/>
      <c r="R1" s="28"/>
      <c r="S1" s="28"/>
      <c r="T1" s="28"/>
    </row>
    <row r="2" spans="1:20" ht="54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/>
    </row>
    <row r="3" spans="1:20" ht="31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/>
    </row>
    <row r="5" spans="1:20" ht="34.5" customHeight="1">
      <c r="A5" s="23" t="s">
        <v>0</v>
      </c>
      <c r="B5" s="23" t="s">
        <v>1</v>
      </c>
      <c r="C5" s="23" t="s">
        <v>2</v>
      </c>
      <c r="D5" s="23" t="s">
        <v>3</v>
      </c>
      <c r="E5" s="22" t="s">
        <v>4</v>
      </c>
      <c r="F5" s="23" t="s">
        <v>5</v>
      </c>
      <c r="G5" s="23" t="s">
        <v>6</v>
      </c>
      <c r="H5" s="23" t="s">
        <v>7</v>
      </c>
      <c r="I5" s="22" t="s">
        <v>8</v>
      </c>
      <c r="J5" s="22" t="s">
        <v>9</v>
      </c>
      <c r="K5" s="23" t="s">
        <v>10</v>
      </c>
      <c r="L5" s="22" t="s">
        <v>11</v>
      </c>
      <c r="M5" s="31" t="s">
        <v>12</v>
      </c>
      <c r="N5" s="32"/>
      <c r="O5" s="32"/>
      <c r="P5" s="22" t="s">
        <v>13</v>
      </c>
      <c r="Q5" s="22"/>
      <c r="R5" s="22"/>
      <c r="S5" s="22"/>
      <c r="T5" s="23" t="s">
        <v>5</v>
      </c>
    </row>
    <row r="6" spans="1:20" ht="60" customHeight="1">
      <c r="A6" s="24"/>
      <c r="B6" s="24"/>
      <c r="C6" s="24"/>
      <c r="D6" s="24"/>
      <c r="E6" s="24"/>
      <c r="F6" s="24"/>
      <c r="G6" s="24"/>
      <c r="H6" s="24"/>
      <c r="I6" s="22"/>
      <c r="J6" s="22"/>
      <c r="K6" s="24"/>
      <c r="L6" s="22"/>
      <c r="M6" s="22" t="s">
        <v>26</v>
      </c>
      <c r="N6" s="22" t="s">
        <v>27</v>
      </c>
      <c r="O6" s="22" t="s">
        <v>28</v>
      </c>
      <c r="P6" s="22" t="s">
        <v>14</v>
      </c>
      <c r="Q6" s="22" t="s">
        <v>15</v>
      </c>
      <c r="R6" s="22"/>
      <c r="S6" s="27" t="s">
        <v>16</v>
      </c>
      <c r="T6" s="24"/>
    </row>
    <row r="7" spans="1:20" ht="82.5" customHeight="1">
      <c r="A7" s="25"/>
      <c r="B7" s="25"/>
      <c r="C7" s="25"/>
      <c r="D7" s="25"/>
      <c r="E7" s="25"/>
      <c r="F7" s="25"/>
      <c r="G7" s="25"/>
      <c r="H7" s="25"/>
      <c r="I7" s="22"/>
      <c r="J7" s="22"/>
      <c r="K7" s="25"/>
      <c r="L7" s="22"/>
      <c r="M7" s="22"/>
      <c r="N7" s="22"/>
      <c r="O7" s="22"/>
      <c r="P7" s="22"/>
      <c r="Q7" s="2" t="s">
        <v>17</v>
      </c>
      <c r="R7" s="2" t="s">
        <v>18</v>
      </c>
      <c r="S7" s="27"/>
      <c r="T7" s="25"/>
    </row>
    <row r="8" spans="1:20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25</v>
      </c>
    </row>
    <row r="9" spans="1:22" ht="39.75" customHeight="1" hidden="1">
      <c r="A9" s="3" t="s">
        <v>25</v>
      </c>
      <c r="B9" s="6">
        <v>2355160</v>
      </c>
      <c r="C9" s="6">
        <v>40919</v>
      </c>
      <c r="D9" s="17">
        <f>C9/B9</f>
        <v>0.017374191137757095</v>
      </c>
      <c r="E9" s="6">
        <v>44334</v>
      </c>
      <c r="F9" s="17">
        <f aca="true" t="shared" si="0" ref="F9:F18">E9/B9</f>
        <v>0.01882419878054994</v>
      </c>
      <c r="G9" s="6">
        <v>12930</v>
      </c>
      <c r="H9" s="17">
        <f aca="true" t="shared" si="1" ref="H9:H18">G9/E9</f>
        <v>0.29164974962782514</v>
      </c>
      <c r="I9" s="6">
        <v>12914</v>
      </c>
      <c r="J9" s="17">
        <f>I9/E9</f>
        <v>0.291288852799206</v>
      </c>
      <c r="K9" s="16">
        <f>I9/C9</f>
        <v>0.315599110437694</v>
      </c>
      <c r="L9" s="6">
        <v>16965</v>
      </c>
      <c r="M9" s="6">
        <v>934</v>
      </c>
      <c r="N9" s="6">
        <v>11568</v>
      </c>
      <c r="O9" s="6">
        <v>4463</v>
      </c>
      <c r="P9" s="4">
        <f>SUM(Q9:S9)</f>
        <v>116568.00216999999</v>
      </c>
      <c r="Q9" s="16">
        <v>82969.97205</v>
      </c>
      <c r="R9" s="16">
        <v>30372.01843</v>
      </c>
      <c r="S9" s="16">
        <v>3226.01169</v>
      </c>
      <c r="T9" s="4"/>
      <c r="V9" s="19"/>
    </row>
    <row r="10" spans="1:22" ht="39.75" customHeight="1" hidden="1">
      <c r="A10" s="5" t="s">
        <v>19</v>
      </c>
      <c r="B10" s="6">
        <v>2138584</v>
      </c>
      <c r="C10" s="6">
        <v>11621</v>
      </c>
      <c r="D10" s="17">
        <f>C10/B10</f>
        <v>0.005433969392831892</v>
      </c>
      <c r="E10" s="6">
        <v>11867</v>
      </c>
      <c r="F10" s="17">
        <f t="shared" si="0"/>
        <v>0.005548998776760698</v>
      </c>
      <c r="G10" s="6">
        <v>3696</v>
      </c>
      <c r="H10" s="17">
        <f t="shared" si="1"/>
        <v>0.31145192550771045</v>
      </c>
      <c r="I10" s="6">
        <v>3695</v>
      </c>
      <c r="J10" s="17">
        <f>I10/E10</f>
        <v>0.311367658211848</v>
      </c>
      <c r="K10" s="16">
        <f>I10/C10</f>
        <v>0.317958867567335</v>
      </c>
      <c r="L10" s="6">
        <v>4833</v>
      </c>
      <c r="M10" s="6">
        <v>529</v>
      </c>
      <c r="N10" s="6">
        <v>3352</v>
      </c>
      <c r="O10" s="6">
        <v>952</v>
      </c>
      <c r="P10" s="4">
        <f aca="true" t="shared" si="2" ref="P10:P18">SUM(Q10:S10)</f>
        <v>4331.31032</v>
      </c>
      <c r="Q10" s="16">
        <v>2891.68899</v>
      </c>
      <c r="R10" s="16">
        <v>312.75388</v>
      </c>
      <c r="S10" s="16">
        <v>1126.86745</v>
      </c>
      <c r="T10" s="4"/>
      <c r="V10" s="19"/>
    </row>
    <row r="11" spans="1:22" ht="39.75" customHeight="1" hidden="1">
      <c r="A11" s="5" t="s">
        <v>20</v>
      </c>
      <c r="B11" s="6">
        <v>73857</v>
      </c>
      <c r="C11" s="6">
        <v>14116</v>
      </c>
      <c r="D11" s="17">
        <f>C11/B11</f>
        <v>0.19112609502146038</v>
      </c>
      <c r="E11" s="6">
        <v>14634</v>
      </c>
      <c r="F11" s="17">
        <f t="shared" si="0"/>
        <v>0.19813964823916488</v>
      </c>
      <c r="G11" s="6">
        <v>4357</v>
      </c>
      <c r="H11" s="17">
        <f t="shared" si="1"/>
        <v>0.2977313106464398</v>
      </c>
      <c r="I11" s="6">
        <v>4345</v>
      </c>
      <c r="J11" s="17">
        <f>I11/E11</f>
        <v>0.29691130244635777</v>
      </c>
      <c r="K11" s="16">
        <f>I11/C11</f>
        <v>0.30780674412014736</v>
      </c>
      <c r="L11" s="6">
        <v>5933</v>
      </c>
      <c r="M11" s="6">
        <v>83</v>
      </c>
      <c r="N11" s="6">
        <v>4476</v>
      </c>
      <c r="O11" s="6">
        <v>1374</v>
      </c>
      <c r="P11" s="4">
        <f t="shared" si="2"/>
        <v>56030.99984</v>
      </c>
      <c r="Q11" s="16">
        <v>38628.76313</v>
      </c>
      <c r="R11" s="16">
        <v>15561.43451</v>
      </c>
      <c r="S11" s="16">
        <v>1840.8022</v>
      </c>
      <c r="T11" s="4"/>
      <c r="V11" s="19"/>
    </row>
    <row r="12" spans="1:22" ht="57" customHeight="1" hidden="1">
      <c r="A12" s="5" t="s">
        <v>21</v>
      </c>
      <c r="B12" s="6">
        <v>18833</v>
      </c>
      <c r="C12" s="6">
        <v>6383</v>
      </c>
      <c r="D12" s="17">
        <f>C12/B12</f>
        <v>0.3389263526788085</v>
      </c>
      <c r="E12" s="6">
        <v>6915</v>
      </c>
      <c r="F12" s="17">
        <f t="shared" si="0"/>
        <v>0.3671746402591196</v>
      </c>
      <c r="G12" s="6">
        <v>3051</v>
      </c>
      <c r="H12" s="17">
        <f t="shared" si="1"/>
        <v>0.44121475054229936</v>
      </c>
      <c r="I12" s="6">
        <v>3050</v>
      </c>
      <c r="J12" s="17">
        <f>I12/E12</f>
        <v>0.4410701373825018</v>
      </c>
      <c r="K12" s="16">
        <f>I12/C12</f>
        <v>0.4778317405608648</v>
      </c>
      <c r="L12" s="6">
        <v>4157</v>
      </c>
      <c r="M12" s="6">
        <v>53</v>
      </c>
      <c r="N12" s="6">
        <v>3618</v>
      </c>
      <c r="O12" s="6">
        <v>486</v>
      </c>
      <c r="P12" s="4">
        <f t="shared" si="2"/>
        <v>53844.472299999994</v>
      </c>
      <c r="Q12" s="16">
        <v>40872.91553</v>
      </c>
      <c r="R12" s="16">
        <v>12840.60894</v>
      </c>
      <c r="S12" s="16">
        <v>130.94783</v>
      </c>
      <c r="T12" s="4"/>
      <c r="V12" s="19"/>
    </row>
    <row r="13" spans="1:22" ht="39.75" customHeight="1" hidden="1">
      <c r="A13" s="5" t="s">
        <v>22</v>
      </c>
      <c r="B13" s="6">
        <v>120950</v>
      </c>
      <c r="C13" s="6">
        <v>8799</v>
      </c>
      <c r="D13" s="17">
        <f>C13/B13</f>
        <v>0.07274906986357998</v>
      </c>
      <c r="E13" s="6">
        <v>10918</v>
      </c>
      <c r="F13" s="17">
        <f t="shared" si="0"/>
        <v>0.09026870607689128</v>
      </c>
      <c r="G13" s="6">
        <v>1826</v>
      </c>
      <c r="H13" s="17">
        <f t="shared" si="1"/>
        <v>0.1672467484887342</v>
      </c>
      <c r="I13" s="6">
        <v>1824</v>
      </c>
      <c r="J13" s="17">
        <f>I13/E13</f>
        <v>0.16706356475544973</v>
      </c>
      <c r="K13" s="16">
        <f>I13/C13</f>
        <v>0.2072962836685987</v>
      </c>
      <c r="L13" s="6">
        <v>2042</v>
      </c>
      <c r="M13" s="6">
        <v>269</v>
      </c>
      <c r="N13" s="6">
        <v>122</v>
      </c>
      <c r="O13" s="6">
        <v>1651</v>
      </c>
      <c r="P13" s="4">
        <f t="shared" si="2"/>
        <v>2361.21971</v>
      </c>
      <c r="Q13" s="16">
        <v>576.6044</v>
      </c>
      <c r="R13" s="16">
        <v>1657.2211</v>
      </c>
      <c r="S13" s="16">
        <v>127.39421</v>
      </c>
      <c r="T13" s="4"/>
      <c r="V13" s="19"/>
    </row>
    <row r="14" spans="1:22" ht="48.75" customHeight="1">
      <c r="A14" s="3" t="s">
        <v>30</v>
      </c>
      <c r="B14" s="6">
        <f>B15+B16+B17+B18</f>
        <v>905845</v>
      </c>
      <c r="C14" s="6">
        <f aca="true" t="shared" si="3" ref="C14:O14">C15+C16+C17+C18</f>
        <v>0</v>
      </c>
      <c r="D14" s="6">
        <f t="shared" si="3"/>
        <v>0</v>
      </c>
      <c r="E14" s="6">
        <f t="shared" si="3"/>
        <v>22215</v>
      </c>
      <c r="F14" s="20">
        <f t="shared" si="0"/>
        <v>0.0245240631675397</v>
      </c>
      <c r="G14" s="6">
        <f t="shared" si="3"/>
        <v>4313</v>
      </c>
      <c r="H14" s="20">
        <f t="shared" si="1"/>
        <v>0.19414809813189288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4836</v>
      </c>
      <c r="M14" s="6">
        <f t="shared" si="3"/>
        <v>506</v>
      </c>
      <c r="N14" s="6">
        <f t="shared" si="3"/>
        <v>2411</v>
      </c>
      <c r="O14" s="6">
        <f t="shared" si="3"/>
        <v>1869</v>
      </c>
      <c r="P14" s="4">
        <f t="shared" si="2"/>
        <v>125605.42503</v>
      </c>
      <c r="Q14" s="16">
        <v>86731.18831</v>
      </c>
      <c r="R14" s="16">
        <v>31173.52365</v>
      </c>
      <c r="S14" s="16">
        <v>7700.71307</v>
      </c>
      <c r="T14" s="4"/>
      <c r="V14" s="19"/>
    </row>
    <row r="15" spans="1:22" ht="48.75" customHeight="1">
      <c r="A15" s="5" t="s">
        <v>19</v>
      </c>
      <c r="B15" s="6">
        <f>'[1]СВОД АМП'!$C$9</f>
        <v>830424</v>
      </c>
      <c r="C15" s="6"/>
      <c r="D15" s="17"/>
      <c r="E15" s="6">
        <f>'[1]СВОД АМП'!$F$9</f>
        <v>9571</v>
      </c>
      <c r="F15" s="21">
        <f t="shared" si="0"/>
        <v>0.011525437607776268</v>
      </c>
      <c r="G15" s="6">
        <f>'[1]СВОД АМП'!$H$9</f>
        <v>1722</v>
      </c>
      <c r="H15" s="21">
        <f t="shared" si="1"/>
        <v>0.17991850381360358</v>
      </c>
      <c r="I15" s="6"/>
      <c r="J15" s="17"/>
      <c r="K15" s="16"/>
      <c r="L15" s="6">
        <f>'[1]СВОД АМП'!$M$9</f>
        <v>1882</v>
      </c>
      <c r="M15" s="6">
        <f>'[1]СВОД АМП'!$N$9</f>
        <v>428</v>
      </c>
      <c r="N15" s="6">
        <f>'[1]СВОД АМП'!$DF$9</f>
        <v>1169</v>
      </c>
      <c r="O15" s="6">
        <f>'[1]СВОД АМП'!$FH$9</f>
        <v>235</v>
      </c>
      <c r="P15" s="4">
        <f t="shared" si="2"/>
        <v>8547.88158</v>
      </c>
      <c r="Q15" s="16">
        <v>4488.40327</v>
      </c>
      <c r="R15" s="16">
        <v>886.07198</v>
      </c>
      <c r="S15" s="16">
        <v>3173.40633</v>
      </c>
      <c r="T15" s="4"/>
      <c r="V15" s="19"/>
    </row>
    <row r="16" spans="1:22" ht="48.75" customHeight="1">
      <c r="A16" s="5" t="s">
        <v>20</v>
      </c>
      <c r="B16" s="6">
        <f>'[1]СВОД КС'!$C$9</f>
        <v>21280</v>
      </c>
      <c r="C16" s="6"/>
      <c r="D16" s="17"/>
      <c r="E16" s="6">
        <f>'[1]СВОД КС'!$F$9</f>
        <v>7494</v>
      </c>
      <c r="F16" s="21">
        <f t="shared" si="0"/>
        <v>0.35216165413533834</v>
      </c>
      <c r="G16" s="6">
        <f>'[1]СВОД КС'!$H$9</f>
        <v>1894</v>
      </c>
      <c r="H16" s="21">
        <f t="shared" si="1"/>
        <v>0.25273552175073394</v>
      </c>
      <c r="I16" s="6"/>
      <c r="J16" s="17"/>
      <c r="K16" s="16"/>
      <c r="L16" s="6">
        <f>'[1]СВОД КС'!$M$9</f>
        <v>2171</v>
      </c>
      <c r="M16" s="6">
        <f>'[1]СВОД КС'!$N$9</f>
        <v>21</v>
      </c>
      <c r="N16" s="6">
        <f>'[1]СВОД КС'!$DF$9</f>
        <v>942</v>
      </c>
      <c r="O16" s="6">
        <f>'[1]СВОД КС'!$FH$9</f>
        <v>1208</v>
      </c>
      <c r="P16" s="4">
        <f t="shared" si="2"/>
        <v>90858.74567</v>
      </c>
      <c r="Q16" s="16">
        <v>62086.0559</v>
      </c>
      <c r="R16" s="16">
        <v>24664.47274</v>
      </c>
      <c r="S16" s="16">
        <v>4108.21703</v>
      </c>
      <c r="T16" s="4"/>
      <c r="V16" s="19"/>
    </row>
    <row r="17" spans="1:22" ht="57.75" customHeight="1">
      <c r="A17" s="5" t="s">
        <v>21</v>
      </c>
      <c r="B17" s="6">
        <f>'[1]СВОД ДС'!$C$9</f>
        <v>5890</v>
      </c>
      <c r="C17" s="6"/>
      <c r="D17" s="17"/>
      <c r="E17" s="6">
        <f>'[1]СВОД ДС'!$F$9</f>
        <v>3135</v>
      </c>
      <c r="F17" s="21">
        <f t="shared" si="0"/>
        <v>0.532258064516129</v>
      </c>
      <c r="G17" s="6">
        <f>'[1]СВОД ДС'!$H$9</f>
        <v>169</v>
      </c>
      <c r="H17" s="21">
        <f t="shared" si="1"/>
        <v>0.05390749601275917</v>
      </c>
      <c r="I17" s="6"/>
      <c r="J17" s="17"/>
      <c r="K17" s="16"/>
      <c r="L17" s="6">
        <f>'[1]СВОД ДС'!$M$9</f>
        <v>184</v>
      </c>
      <c r="M17" s="6">
        <f>'[1]СВОД ДС'!$N$9</f>
        <v>8</v>
      </c>
      <c r="N17" s="6">
        <f>'[1]СВОД ДС'!$DF$9</f>
        <v>46</v>
      </c>
      <c r="O17" s="6">
        <f>'[1]СВОД ДС'!$FH$9</f>
        <v>130</v>
      </c>
      <c r="P17" s="4">
        <f t="shared" si="2"/>
        <v>23558.63364</v>
      </c>
      <c r="Q17" s="16">
        <v>18948.89934</v>
      </c>
      <c r="R17" s="16">
        <v>4345.8871</v>
      </c>
      <c r="S17" s="16">
        <v>263.8472</v>
      </c>
      <c r="T17" s="4"/>
      <c r="V17" s="19"/>
    </row>
    <row r="18" spans="1:22" ht="48.75" customHeight="1">
      <c r="A18" s="5" t="s">
        <v>22</v>
      </c>
      <c r="B18" s="6">
        <f>'[1]СВОД СМП'!$C$9</f>
        <v>48251</v>
      </c>
      <c r="C18" s="6"/>
      <c r="D18" s="17"/>
      <c r="E18" s="6">
        <f>'[1]СВОД СМП'!$F$9</f>
        <v>2015</v>
      </c>
      <c r="F18" s="21">
        <f t="shared" si="0"/>
        <v>0.04176079252243477</v>
      </c>
      <c r="G18" s="6">
        <f>'[1]СВОД СМП'!$H$9</f>
        <v>528</v>
      </c>
      <c r="H18" s="21">
        <f t="shared" si="1"/>
        <v>0.2620347394540943</v>
      </c>
      <c r="I18" s="6"/>
      <c r="J18" s="17"/>
      <c r="K18" s="16"/>
      <c r="L18" s="6">
        <f>'[1]СВОД СМП'!$M$9</f>
        <v>599</v>
      </c>
      <c r="M18" s="6">
        <f>'[1]СВОД СМП'!$N$9</f>
        <v>49</v>
      </c>
      <c r="N18" s="6">
        <f>'[1]СВОД СМП'!$DF$9</f>
        <v>254</v>
      </c>
      <c r="O18" s="6">
        <f>'[1]СВОД СМП'!$FH$9</f>
        <v>296</v>
      </c>
      <c r="P18" s="4">
        <f t="shared" si="2"/>
        <v>2640.16414</v>
      </c>
      <c r="Q18" s="16">
        <v>1207.8298</v>
      </c>
      <c r="R18" s="16">
        <v>1277.09183</v>
      </c>
      <c r="S18" s="16">
        <v>155.24251</v>
      </c>
      <c r="T18" s="4"/>
      <c r="V18" s="19"/>
    </row>
    <row r="19" spans="1:20" s="7" customFormat="1" ht="36" customHeight="1" hidden="1">
      <c r="A19" s="3" t="s">
        <v>23</v>
      </c>
      <c r="B19" s="14">
        <f aca="true" t="shared" si="4" ref="B19:S19">B14-B9</f>
        <v>-1449315</v>
      </c>
      <c r="C19" s="14">
        <f t="shared" si="4"/>
        <v>-40919</v>
      </c>
      <c r="D19" s="14">
        <f t="shared" si="4"/>
        <v>-0.017374191137757095</v>
      </c>
      <c r="E19" s="14">
        <f t="shared" si="4"/>
        <v>-22119</v>
      </c>
      <c r="F19" s="14">
        <f t="shared" si="4"/>
        <v>0.005699864386989759</v>
      </c>
      <c r="G19" s="14">
        <f t="shared" si="4"/>
        <v>-8617</v>
      </c>
      <c r="H19" s="14">
        <f t="shared" si="4"/>
        <v>-0.09750165149593226</v>
      </c>
      <c r="I19" s="14">
        <f t="shared" si="4"/>
        <v>-12914</v>
      </c>
      <c r="J19" s="14">
        <f t="shared" si="4"/>
        <v>-0.291288852799206</v>
      </c>
      <c r="K19" s="14">
        <f t="shared" si="4"/>
        <v>-0.315599110437694</v>
      </c>
      <c r="L19" s="14">
        <f t="shared" si="4"/>
        <v>-12129</v>
      </c>
      <c r="M19" s="14">
        <f t="shared" si="4"/>
        <v>-428</v>
      </c>
      <c r="N19" s="14">
        <f t="shared" si="4"/>
        <v>-9157</v>
      </c>
      <c r="O19" s="14">
        <f t="shared" si="4"/>
        <v>-2594</v>
      </c>
      <c r="P19" s="15">
        <f t="shared" si="4"/>
        <v>9037.422860000006</v>
      </c>
      <c r="Q19" s="15">
        <f t="shared" si="4"/>
        <v>3761.216260000001</v>
      </c>
      <c r="R19" s="15">
        <f t="shared" si="4"/>
        <v>801.5052199999991</v>
      </c>
      <c r="S19" s="15">
        <f t="shared" si="4"/>
        <v>4474.70138</v>
      </c>
      <c r="T19" s="8"/>
    </row>
    <row r="20" spans="1:20" ht="52.5" customHeight="1" hidden="1">
      <c r="A20" s="3" t="s">
        <v>24</v>
      </c>
      <c r="B20" s="15">
        <f aca="true" t="shared" si="5" ref="B20:S20">(B14/B9)*100-100</f>
        <v>-61.53785730056557</v>
      </c>
      <c r="C20" s="15">
        <f t="shared" si="5"/>
        <v>-100</v>
      </c>
      <c r="D20" s="15">
        <f t="shared" si="5"/>
        <v>-100</v>
      </c>
      <c r="E20" s="15">
        <f t="shared" si="5"/>
        <v>-49.89173095141426</v>
      </c>
      <c r="F20" s="15">
        <f t="shared" si="5"/>
        <v>30.27945281197907</v>
      </c>
      <c r="G20" s="15">
        <f t="shared" si="5"/>
        <v>-66.64346481051817</v>
      </c>
      <c r="H20" s="15">
        <f t="shared" si="5"/>
        <v>-33.43107670085584</v>
      </c>
      <c r="I20" s="15">
        <f t="shared" si="5"/>
        <v>-100</v>
      </c>
      <c r="J20" s="15">
        <f t="shared" si="5"/>
        <v>-100</v>
      </c>
      <c r="K20" s="15">
        <f t="shared" si="5"/>
        <v>-100</v>
      </c>
      <c r="L20" s="15">
        <f t="shared" si="5"/>
        <v>-71.49425287356323</v>
      </c>
      <c r="M20" s="15">
        <f t="shared" si="5"/>
        <v>-45.82441113490364</v>
      </c>
      <c r="N20" s="15">
        <f t="shared" si="5"/>
        <v>-79.15802213001383</v>
      </c>
      <c r="O20" s="15">
        <f t="shared" si="5"/>
        <v>-58.12233923369931</v>
      </c>
      <c r="P20" s="15">
        <f t="shared" si="5"/>
        <v>7.752919061630692</v>
      </c>
      <c r="Q20" s="15">
        <f t="shared" si="5"/>
        <v>4.533225897356459</v>
      </c>
      <c r="R20" s="15">
        <f t="shared" si="5"/>
        <v>2.638959349531774</v>
      </c>
      <c r="S20" s="15">
        <f t="shared" si="5"/>
        <v>138.70691770493866</v>
      </c>
      <c r="T20" s="8"/>
    </row>
    <row r="21" spans="1:20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9"/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9"/>
    </row>
    <row r="23" spans="1:20" ht="25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/>
    </row>
    <row r="25" ht="15">
      <c r="B25" s="12"/>
    </row>
  </sheetData>
  <sheetProtection/>
  <mergeCells count="25">
    <mergeCell ref="O1:T1"/>
    <mergeCell ref="A2:S2"/>
    <mergeCell ref="A3:S3"/>
    <mergeCell ref="M5:O5"/>
    <mergeCell ref="P5:S5"/>
    <mergeCell ref="Q6:R6"/>
    <mergeCell ref="A5:A7"/>
    <mergeCell ref="B5:B7"/>
    <mergeCell ref="C5:C7"/>
    <mergeCell ref="D5:D7"/>
    <mergeCell ref="T5:T7"/>
    <mergeCell ref="M6:M7"/>
    <mergeCell ref="N6:N7"/>
    <mergeCell ref="O6:O7"/>
    <mergeCell ref="P6:P7"/>
    <mergeCell ref="S6:S7"/>
    <mergeCell ref="J5:J7"/>
    <mergeCell ref="K5:K7"/>
    <mergeCell ref="L5:L7"/>
    <mergeCell ref="H5:H7"/>
    <mergeCell ref="A23:S23"/>
    <mergeCell ref="E5:E7"/>
    <mergeCell ref="F5:F7"/>
    <mergeCell ref="G5:G7"/>
    <mergeCell ref="I5:I7"/>
  </mergeCells>
  <printOptions/>
  <pageMargins left="0" right="0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Фомина</dc:creator>
  <cp:keywords/>
  <dc:description/>
  <cp:lastModifiedBy>Надежда А. Ковальская</cp:lastModifiedBy>
  <cp:lastPrinted>2022-01-20T09:49:06Z</cp:lastPrinted>
  <dcterms:created xsi:type="dcterms:W3CDTF">2020-04-01T11:10:02Z</dcterms:created>
  <dcterms:modified xsi:type="dcterms:W3CDTF">2022-04-18T09:06:25Z</dcterms:modified>
  <cp:category/>
  <cp:version/>
  <cp:contentType/>
  <cp:contentStatus/>
</cp:coreProperties>
</file>